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esktop\LENOVO\BTCC Documentation\Bulleen Temp Records\"/>
    </mc:Choice>
  </mc:AlternateContent>
  <bookViews>
    <workbookView xWindow="0" yWindow="0" windowWidth="28800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E21" i="1"/>
  <c r="D21" i="1"/>
  <c r="C21" i="1"/>
  <c r="I19" i="1"/>
  <c r="C19" i="1"/>
  <c r="I15" i="1"/>
  <c r="E15" i="1"/>
  <c r="D15" i="1"/>
  <c r="C15" i="1"/>
  <c r="I14" i="1"/>
  <c r="E14" i="1"/>
  <c r="D14" i="1"/>
  <c r="C14" i="1"/>
  <c r="I11" i="1"/>
  <c r="G11" i="1"/>
  <c r="E11" i="1"/>
  <c r="C11" i="1"/>
  <c r="F9" i="1"/>
  <c r="E9" i="1"/>
  <c r="D9" i="1"/>
  <c r="C9" i="1"/>
  <c r="D8" i="1"/>
  <c r="C8" i="1"/>
  <c r="I7" i="1"/>
  <c r="F7" i="1"/>
  <c r="C7" i="1"/>
  <c r="I6" i="1"/>
  <c r="D6" i="1"/>
  <c r="C6" i="1"/>
  <c r="I5" i="1"/>
  <c r="D5" i="1"/>
  <c r="C5" i="1"/>
</calcChain>
</file>

<file path=xl/sharedStrings.xml><?xml version="1.0" encoding="utf-8"?>
<sst xmlns="http://schemas.openxmlformats.org/spreadsheetml/2006/main" count="39" uniqueCount="39">
  <si>
    <t>BULLEEN TEMPLESTOWE CRICKET CLUB</t>
  </si>
  <si>
    <t>as at end of 2023/24</t>
  </si>
  <si>
    <t>TOTAL RUNS</t>
  </si>
  <si>
    <t>1st X1 Runs</t>
  </si>
  <si>
    <t>2nd X1 Runs</t>
  </si>
  <si>
    <t>3rd X1 Runs</t>
  </si>
  <si>
    <t>4th X1 Runs</t>
  </si>
  <si>
    <t>5th X1 Runs</t>
  </si>
  <si>
    <t>Over 35 / Vets &amp; 20 Twenty</t>
  </si>
  <si>
    <t>Under 16 Runs</t>
  </si>
  <si>
    <t>Under 14 Runs</t>
  </si>
  <si>
    <t>Under 12 Runs</t>
  </si>
  <si>
    <t xml:space="preserve">  1. Michael Amor</t>
  </si>
  <si>
    <t xml:space="preserve">  2. Jack Berry</t>
  </si>
  <si>
    <t xml:space="preserve">  3. Steven Young</t>
  </si>
  <si>
    <t xml:space="preserve">  4. Luke Mason</t>
  </si>
  <si>
    <t xml:space="preserve">  5. David Matthews</t>
  </si>
  <si>
    <t xml:space="preserve">  6. Adrian Tabacchiera</t>
  </si>
  <si>
    <t xml:space="preserve">  7. Les Pataki</t>
  </si>
  <si>
    <t xml:space="preserve">  8. Peter Wolnizer</t>
  </si>
  <si>
    <t xml:space="preserve">  9. Ashley Humphrey</t>
  </si>
  <si>
    <t>10. Andrew Verga</t>
  </si>
  <si>
    <t>11. Matthew Agrotis</t>
  </si>
  <si>
    <t>12. Aaron March</t>
  </si>
  <si>
    <t>13. Andrew Coulston</t>
  </si>
  <si>
    <t>14. Robert Chaplin</t>
  </si>
  <si>
    <t>15. Glenn Alexander</t>
  </si>
  <si>
    <t>16. Craig Matthews</t>
  </si>
  <si>
    <t>17. Dominic Pius</t>
  </si>
  <si>
    <t>18. David Young</t>
  </si>
  <si>
    <t>19. John Rainbow</t>
  </si>
  <si>
    <t>20. Tony Stagg</t>
  </si>
  <si>
    <t>Peter Viney</t>
  </si>
  <si>
    <t>Ben Hoysted</t>
  </si>
  <si>
    <t>Brian Kelly</t>
  </si>
  <si>
    <t>Dom Pius</t>
  </si>
  <si>
    <t>Peter Chadwick</t>
  </si>
  <si>
    <t>John Tyson</t>
  </si>
  <si>
    <t>Maurie O'Dal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</si>
</sst>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20"/>
      <color indexed="13"/>
      <name val="Times New Roman Bold"/>
      <family val="1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6" fillId="3" borderId="9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Border="1"/>
    <xf numFmtId="0" fontId="5" fillId="0" borderId="11" xfId="0" applyFont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selection activeCell="A3" sqref="A3"/>
    </sheetView>
  </sheetViews>
  <sheetFormatPr defaultRowHeight="12.75" x14ac:dyDescent="0.2"/>
  <cols>
    <col min="1" max="1" width="16.7109375" style="49" customWidth="1"/>
    <col min="2" max="2" width="16.7109375" style="4" customWidth="1"/>
    <col min="3" max="3" width="10.7109375" style="17" customWidth="1"/>
    <col min="4" max="12" width="10.7109375" style="5" customWidth="1"/>
    <col min="13" max="13" width="9.140625" style="4"/>
    <col min="14" max="19" width="9.140625" style="5"/>
    <col min="20" max="16384" width="9.140625" style="4"/>
  </cols>
  <sheetData>
    <row r="1" spans="1:19" ht="23.25" customHeight="1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9" ht="13.5" thickBot="1" x14ac:dyDescent="0.25">
      <c r="A2" s="6" t="s">
        <v>1</v>
      </c>
      <c r="B2" s="7"/>
      <c r="C2" s="8"/>
      <c r="D2" s="9"/>
      <c r="E2" s="9"/>
      <c r="F2" s="9"/>
      <c r="G2" s="9"/>
      <c r="H2" s="9"/>
      <c r="I2" s="9"/>
      <c r="J2" s="9"/>
      <c r="K2" s="9"/>
      <c r="L2" s="10"/>
    </row>
    <row r="3" spans="1:19" ht="93.75" customHeight="1" thickBot="1" x14ac:dyDescent="0.3">
      <c r="A3" s="11"/>
      <c r="B3" s="12"/>
      <c r="C3" s="13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14" t="s">
        <v>9</v>
      </c>
      <c r="K3" s="14" t="s">
        <v>10</v>
      </c>
      <c r="L3" s="16" t="s">
        <v>11</v>
      </c>
      <c r="N3" s="17"/>
      <c r="O3" s="17"/>
      <c r="P3" s="17"/>
      <c r="Q3" s="17"/>
      <c r="R3" s="17"/>
      <c r="S3" s="17"/>
    </row>
    <row r="4" spans="1:19" ht="8.25" customHeight="1" x14ac:dyDescent="0.2">
      <c r="A4" s="18"/>
      <c r="B4" s="19"/>
      <c r="C4" s="20"/>
      <c r="D4" s="9"/>
      <c r="E4" s="9"/>
      <c r="F4" s="9"/>
      <c r="G4" s="9"/>
      <c r="H4" s="9"/>
      <c r="I4" s="9"/>
      <c r="J4" s="9"/>
      <c r="K4" s="9"/>
      <c r="L4" s="10"/>
    </row>
    <row r="5" spans="1:19" s="27" customFormat="1" ht="22.5" customHeight="1" x14ac:dyDescent="0.25">
      <c r="A5" s="21" t="s">
        <v>12</v>
      </c>
      <c r="B5" s="22"/>
      <c r="C5" s="23">
        <f>9149+2+28</f>
        <v>9179</v>
      </c>
      <c r="D5" s="24">
        <f>6895+13</f>
        <v>6908</v>
      </c>
      <c r="E5" s="24">
        <v>46</v>
      </c>
      <c r="F5" s="24">
        <v>58</v>
      </c>
      <c r="G5" s="24">
        <v>420</v>
      </c>
      <c r="H5" s="24">
        <v>0</v>
      </c>
      <c r="I5" s="25">
        <f>953+2+15</f>
        <v>970</v>
      </c>
      <c r="J5" s="24">
        <v>579</v>
      </c>
      <c r="K5" s="24">
        <v>198</v>
      </c>
      <c r="L5" s="26">
        <v>0</v>
      </c>
      <c r="N5" s="28"/>
      <c r="O5" s="28"/>
      <c r="P5" s="28"/>
      <c r="Q5" s="28"/>
      <c r="R5" s="28"/>
      <c r="S5" s="28"/>
    </row>
    <row r="6" spans="1:19" s="27" customFormat="1" ht="22.5" customHeight="1" x14ac:dyDescent="0.25">
      <c r="A6" s="21" t="s">
        <v>13</v>
      </c>
      <c r="B6" s="22"/>
      <c r="C6" s="23">
        <f>7410+262+59+229+51+109</f>
        <v>8120</v>
      </c>
      <c r="D6" s="24">
        <f>4728+206+59+229+51+109</f>
        <v>5382</v>
      </c>
      <c r="E6" s="24">
        <v>0</v>
      </c>
      <c r="F6" s="24">
        <v>0</v>
      </c>
      <c r="G6" s="24">
        <v>487</v>
      </c>
      <c r="H6" s="24">
        <v>0</v>
      </c>
      <c r="I6" s="25">
        <f>988+56</f>
        <v>1044</v>
      </c>
      <c r="J6" s="24">
        <v>465</v>
      </c>
      <c r="K6" s="24">
        <v>329</v>
      </c>
      <c r="L6" s="26">
        <v>413</v>
      </c>
      <c r="N6" s="28"/>
      <c r="O6" s="28"/>
      <c r="P6" s="28"/>
      <c r="Q6" s="28"/>
      <c r="R6" s="28"/>
      <c r="S6" s="28"/>
    </row>
    <row r="7" spans="1:19" s="27" customFormat="1" ht="22.5" customHeight="1" x14ac:dyDescent="0.25">
      <c r="A7" s="21" t="s">
        <v>14</v>
      </c>
      <c r="B7" s="22"/>
      <c r="C7" s="23">
        <f>7150+17+38</f>
        <v>7205</v>
      </c>
      <c r="D7" s="24">
        <v>5218</v>
      </c>
      <c r="E7" s="24">
        <v>295</v>
      </c>
      <c r="F7" s="24">
        <f>269+38</f>
        <v>307</v>
      </c>
      <c r="G7" s="24">
        <v>99</v>
      </c>
      <c r="H7" s="24">
        <v>53</v>
      </c>
      <c r="I7" s="25">
        <f>314+17</f>
        <v>331</v>
      </c>
      <c r="J7" s="24">
        <v>268</v>
      </c>
      <c r="K7" s="24">
        <v>351</v>
      </c>
      <c r="L7" s="26">
        <v>283</v>
      </c>
      <c r="N7" s="28"/>
      <c r="O7" s="28"/>
      <c r="P7" s="28"/>
      <c r="Q7" s="28"/>
      <c r="R7" s="28"/>
      <c r="S7" s="28"/>
    </row>
    <row r="8" spans="1:19" s="27" customFormat="1" ht="22.5" customHeight="1" x14ac:dyDescent="0.25">
      <c r="A8" s="21" t="s">
        <v>15</v>
      </c>
      <c r="B8" s="29"/>
      <c r="C8" s="23">
        <f>6843+11+30</f>
        <v>6884</v>
      </c>
      <c r="D8" s="24">
        <f>4966+11+30</f>
        <v>5007</v>
      </c>
      <c r="E8" s="24">
        <v>514</v>
      </c>
      <c r="F8" s="24">
        <v>103</v>
      </c>
      <c r="G8" s="24">
        <v>162</v>
      </c>
      <c r="H8" s="24">
        <v>0</v>
      </c>
      <c r="I8" s="25">
        <v>191</v>
      </c>
      <c r="J8" s="24">
        <v>762</v>
      </c>
      <c r="K8" s="24">
        <v>145</v>
      </c>
      <c r="L8" s="26">
        <v>0</v>
      </c>
      <c r="N8" s="28"/>
      <c r="O8" s="28"/>
      <c r="P8" s="28"/>
      <c r="Q8" s="28"/>
      <c r="R8" s="28"/>
      <c r="S8" s="28"/>
    </row>
    <row r="9" spans="1:19" s="31" customFormat="1" ht="22.5" customHeight="1" x14ac:dyDescent="0.25">
      <c r="A9" s="21" t="s">
        <v>16</v>
      </c>
      <c r="B9" s="22"/>
      <c r="C9" s="23">
        <f>5924+132+175+256+52</f>
        <v>6539</v>
      </c>
      <c r="D9" s="24">
        <f>251+10+8</f>
        <v>269</v>
      </c>
      <c r="E9" s="24">
        <f>2708+122+167+52</f>
        <v>3049</v>
      </c>
      <c r="F9" s="24">
        <f>1277+256</f>
        <v>1533</v>
      </c>
      <c r="G9" s="24">
        <v>544</v>
      </c>
      <c r="H9" s="24">
        <v>0</v>
      </c>
      <c r="I9" s="25">
        <v>334</v>
      </c>
      <c r="J9" s="24">
        <v>251</v>
      </c>
      <c r="K9" s="24">
        <v>268</v>
      </c>
      <c r="L9" s="26">
        <v>291</v>
      </c>
      <c r="M9" s="27"/>
      <c r="N9" s="30"/>
      <c r="O9" s="30"/>
      <c r="P9" s="30"/>
      <c r="Q9" s="30"/>
      <c r="R9" s="30"/>
      <c r="S9" s="30"/>
    </row>
    <row r="10" spans="1:19" s="27" customFormat="1" ht="22.5" customHeight="1" x14ac:dyDescent="0.25">
      <c r="A10" s="21" t="s">
        <v>17</v>
      </c>
      <c r="B10" s="22"/>
      <c r="C10" s="23">
        <v>5966</v>
      </c>
      <c r="D10" s="24">
        <v>2734</v>
      </c>
      <c r="E10" s="24">
        <v>393</v>
      </c>
      <c r="F10" s="24">
        <v>257</v>
      </c>
      <c r="G10" s="24">
        <v>474</v>
      </c>
      <c r="H10" s="24">
        <v>0</v>
      </c>
      <c r="I10" s="25">
        <v>823</v>
      </c>
      <c r="J10" s="24">
        <v>436</v>
      </c>
      <c r="K10" s="24">
        <v>453</v>
      </c>
      <c r="L10" s="26">
        <v>396</v>
      </c>
      <c r="N10" s="28"/>
      <c r="O10" s="28"/>
      <c r="P10" s="28"/>
      <c r="Q10" s="28"/>
      <c r="R10" s="28"/>
      <c r="S10" s="28"/>
    </row>
    <row r="11" spans="1:19" s="27" customFormat="1" ht="22.5" customHeight="1" x14ac:dyDescent="0.25">
      <c r="A11" s="21" t="s">
        <v>18</v>
      </c>
      <c r="B11" s="22"/>
      <c r="C11" s="23">
        <f>4576+312+249+335+151+94</f>
        <v>5717</v>
      </c>
      <c r="D11" s="24">
        <v>1446</v>
      </c>
      <c r="E11" s="24">
        <f>1726+94</f>
        <v>1820</v>
      </c>
      <c r="F11" s="24">
        <v>85</v>
      </c>
      <c r="G11" s="24">
        <f>1221+312+249+335+147</f>
        <v>2264</v>
      </c>
      <c r="H11" s="24">
        <v>0</v>
      </c>
      <c r="I11" s="25">
        <f>98+4</f>
        <v>102</v>
      </c>
      <c r="J11" s="24">
        <v>0</v>
      </c>
      <c r="K11" s="24">
        <v>0</v>
      </c>
      <c r="L11" s="26">
        <v>0</v>
      </c>
      <c r="N11" s="28"/>
      <c r="O11" s="28"/>
      <c r="P11" s="28"/>
      <c r="Q11" s="28"/>
      <c r="R11" s="28"/>
      <c r="S11" s="28"/>
    </row>
    <row r="12" spans="1:19" s="27" customFormat="1" ht="22.5" customHeight="1" x14ac:dyDescent="0.25">
      <c r="A12" s="21" t="s">
        <v>19</v>
      </c>
      <c r="B12" s="22"/>
      <c r="C12" s="23">
        <v>5532</v>
      </c>
      <c r="D12" s="24">
        <v>2170</v>
      </c>
      <c r="E12" s="24">
        <v>916</v>
      </c>
      <c r="F12" s="24">
        <v>520</v>
      </c>
      <c r="G12" s="24">
        <v>38</v>
      </c>
      <c r="H12" s="24">
        <v>0</v>
      </c>
      <c r="I12" s="25">
        <v>64</v>
      </c>
      <c r="J12" s="24">
        <v>1151</v>
      </c>
      <c r="K12" s="24">
        <v>673</v>
      </c>
      <c r="L12" s="26">
        <v>0</v>
      </c>
      <c r="N12" s="28"/>
      <c r="O12" s="28"/>
      <c r="P12" s="28"/>
      <c r="Q12" s="28"/>
      <c r="R12" s="28"/>
      <c r="S12" s="28"/>
    </row>
    <row r="13" spans="1:19" s="27" customFormat="1" ht="22.5" customHeight="1" x14ac:dyDescent="0.25">
      <c r="A13" s="21" t="s">
        <v>20</v>
      </c>
      <c r="B13" s="22"/>
      <c r="C13" s="23">
        <v>5163</v>
      </c>
      <c r="D13" s="24">
        <v>611</v>
      </c>
      <c r="E13" s="24">
        <v>1461</v>
      </c>
      <c r="F13" s="24">
        <v>1692</v>
      </c>
      <c r="G13" s="24">
        <v>106</v>
      </c>
      <c r="H13" s="24">
        <v>623</v>
      </c>
      <c r="I13" s="25">
        <v>0</v>
      </c>
      <c r="J13" s="24">
        <v>223</v>
      </c>
      <c r="K13" s="24">
        <v>447</v>
      </c>
      <c r="L13" s="26">
        <v>0</v>
      </c>
      <c r="N13" s="28"/>
      <c r="O13" s="28"/>
      <c r="P13" s="28"/>
      <c r="Q13" s="28"/>
      <c r="R13" s="28"/>
      <c r="S13" s="28"/>
    </row>
    <row r="14" spans="1:19" s="27" customFormat="1" ht="22.5" customHeight="1" x14ac:dyDescent="0.25">
      <c r="A14" s="21" t="s">
        <v>21</v>
      </c>
      <c r="B14" s="22"/>
      <c r="C14" s="23">
        <f>4272+178+180+171+143+150</f>
        <v>5094</v>
      </c>
      <c r="D14" s="24">
        <f>2235+103+158+145+143+148</f>
        <v>2932</v>
      </c>
      <c r="E14" s="24">
        <f>1105+7+2</f>
        <v>1114</v>
      </c>
      <c r="F14" s="24">
        <v>144</v>
      </c>
      <c r="G14" s="24">
        <v>165</v>
      </c>
      <c r="H14" s="24">
        <v>0</v>
      </c>
      <c r="I14" s="25">
        <f>623+68+22+26</f>
        <v>739</v>
      </c>
      <c r="J14" s="24">
        <v>0</v>
      </c>
      <c r="K14" s="24">
        <v>0</v>
      </c>
      <c r="L14" s="26">
        <v>0</v>
      </c>
      <c r="N14" s="28"/>
      <c r="O14" s="28"/>
      <c r="P14" s="28"/>
      <c r="Q14" s="28"/>
      <c r="R14" s="28"/>
      <c r="S14" s="28"/>
    </row>
    <row r="15" spans="1:19" s="27" customFormat="1" ht="22.5" customHeight="1" x14ac:dyDescent="0.25">
      <c r="A15" s="21" t="s">
        <v>22</v>
      </c>
      <c r="B15" s="22"/>
      <c r="C15" s="23">
        <f>4266+473+326</f>
        <v>5065</v>
      </c>
      <c r="D15" s="24">
        <f>1348+92+226</f>
        <v>1666</v>
      </c>
      <c r="E15" s="24">
        <f>1101+201</f>
        <v>1302</v>
      </c>
      <c r="F15" s="24">
        <v>664</v>
      </c>
      <c r="G15" s="24">
        <v>667</v>
      </c>
      <c r="H15" s="24">
        <v>32</v>
      </c>
      <c r="I15" s="25">
        <f>228+180+100</f>
        <v>508</v>
      </c>
      <c r="J15" s="24">
        <v>226</v>
      </c>
      <c r="K15" s="24">
        <v>0</v>
      </c>
      <c r="L15" s="26">
        <v>0</v>
      </c>
      <c r="N15" s="28"/>
      <c r="O15" s="28"/>
      <c r="P15" s="28"/>
      <c r="Q15" s="28"/>
      <c r="R15" s="28"/>
      <c r="S15" s="28"/>
    </row>
    <row r="16" spans="1:19" s="27" customFormat="1" ht="22.5" customHeight="1" x14ac:dyDescent="0.25">
      <c r="A16" s="21" t="s">
        <v>23</v>
      </c>
      <c r="B16" s="22"/>
      <c r="C16" s="23">
        <v>4729</v>
      </c>
      <c r="D16" s="24">
        <v>450</v>
      </c>
      <c r="E16" s="24">
        <v>3106</v>
      </c>
      <c r="F16" s="24">
        <v>292</v>
      </c>
      <c r="G16" s="24">
        <v>326</v>
      </c>
      <c r="H16" s="24">
        <v>0</v>
      </c>
      <c r="I16" s="25">
        <v>116</v>
      </c>
      <c r="J16" s="24">
        <v>294</v>
      </c>
      <c r="K16" s="24">
        <v>145</v>
      </c>
      <c r="L16" s="26">
        <v>0</v>
      </c>
      <c r="N16" s="28"/>
      <c r="O16" s="28"/>
      <c r="P16" s="28"/>
      <c r="Q16" s="28"/>
      <c r="R16" s="28"/>
      <c r="S16" s="28"/>
    </row>
    <row r="17" spans="1:19" s="32" customFormat="1" ht="22.5" customHeight="1" x14ac:dyDescent="0.25">
      <c r="A17" s="21" t="s">
        <v>24</v>
      </c>
      <c r="B17" s="22"/>
      <c r="C17" s="23">
        <v>4615</v>
      </c>
      <c r="D17" s="24">
        <v>1187</v>
      </c>
      <c r="E17" s="24">
        <v>2429</v>
      </c>
      <c r="F17" s="24">
        <v>143</v>
      </c>
      <c r="G17" s="24">
        <v>315</v>
      </c>
      <c r="H17" s="24">
        <v>0</v>
      </c>
      <c r="I17" s="25">
        <v>0</v>
      </c>
      <c r="J17" s="24">
        <v>188</v>
      </c>
      <c r="K17" s="24">
        <v>126</v>
      </c>
      <c r="L17" s="26">
        <v>227</v>
      </c>
      <c r="N17" s="33"/>
      <c r="O17" s="33"/>
      <c r="P17" s="33"/>
      <c r="Q17" s="33"/>
      <c r="R17" s="33"/>
      <c r="S17" s="33"/>
    </row>
    <row r="18" spans="1:19" s="27" customFormat="1" ht="22.5" customHeight="1" x14ac:dyDescent="0.25">
      <c r="A18" s="21" t="s">
        <v>25</v>
      </c>
      <c r="B18" s="22"/>
      <c r="C18" s="23">
        <v>4609</v>
      </c>
      <c r="D18" s="24">
        <v>3911</v>
      </c>
      <c r="E18" s="24">
        <v>610</v>
      </c>
      <c r="F18" s="24">
        <v>0</v>
      </c>
      <c r="G18" s="24">
        <v>18</v>
      </c>
      <c r="H18" s="24">
        <v>0</v>
      </c>
      <c r="I18" s="25">
        <v>0</v>
      </c>
      <c r="J18" s="24">
        <v>70</v>
      </c>
      <c r="K18" s="24">
        <v>0</v>
      </c>
      <c r="L18" s="26">
        <v>0</v>
      </c>
      <c r="N18" s="28"/>
      <c r="O18" s="28"/>
      <c r="P18" s="28"/>
      <c r="Q18" s="28"/>
      <c r="R18" s="28"/>
      <c r="S18" s="28"/>
    </row>
    <row r="19" spans="1:19" s="27" customFormat="1" ht="22.5" customHeight="1" x14ac:dyDescent="0.25">
      <c r="A19" s="21" t="s">
        <v>26</v>
      </c>
      <c r="B19" s="22"/>
      <c r="C19" s="23">
        <f>4427+73+98</f>
        <v>4598</v>
      </c>
      <c r="D19" s="24">
        <v>171</v>
      </c>
      <c r="E19" s="24">
        <v>2294</v>
      </c>
      <c r="F19" s="24">
        <v>1109</v>
      </c>
      <c r="G19" s="24">
        <v>148</v>
      </c>
      <c r="H19" s="24">
        <v>473</v>
      </c>
      <c r="I19" s="25">
        <f>232+73+98</f>
        <v>403</v>
      </c>
      <c r="J19" s="24">
        <v>0</v>
      </c>
      <c r="K19" s="24">
        <v>0</v>
      </c>
      <c r="L19" s="26">
        <v>0</v>
      </c>
      <c r="N19" s="28"/>
      <c r="O19" s="28"/>
      <c r="P19" s="28"/>
      <c r="Q19" s="28"/>
      <c r="R19" s="28"/>
      <c r="S19" s="28"/>
    </row>
    <row r="20" spans="1:19" s="27" customFormat="1" ht="22.5" customHeight="1" x14ac:dyDescent="0.25">
      <c r="A20" s="21" t="s">
        <v>27</v>
      </c>
      <c r="B20" s="22"/>
      <c r="C20" s="23">
        <v>4386</v>
      </c>
      <c r="D20" s="24">
        <v>1166</v>
      </c>
      <c r="E20" s="24">
        <v>558</v>
      </c>
      <c r="F20" s="24">
        <v>203</v>
      </c>
      <c r="G20" s="24">
        <v>426</v>
      </c>
      <c r="H20" s="24">
        <v>0</v>
      </c>
      <c r="I20" s="25">
        <v>168</v>
      </c>
      <c r="J20" s="24">
        <v>841</v>
      </c>
      <c r="K20" s="24">
        <v>434</v>
      </c>
      <c r="L20" s="26">
        <v>590</v>
      </c>
      <c r="N20" s="28"/>
      <c r="O20" s="28"/>
      <c r="P20" s="28"/>
      <c r="Q20" s="28"/>
      <c r="R20" s="28"/>
      <c r="S20" s="28"/>
    </row>
    <row r="21" spans="1:19" s="27" customFormat="1" ht="22.5" customHeight="1" x14ac:dyDescent="0.25">
      <c r="A21" s="34" t="s">
        <v>28</v>
      </c>
      <c r="B21" s="34"/>
      <c r="C21" s="23">
        <f>3985+265+67</f>
        <v>4317</v>
      </c>
      <c r="D21" s="24">
        <f>213+28</f>
        <v>241</v>
      </c>
      <c r="E21" s="24">
        <f>2525+140+67</f>
        <v>2732</v>
      </c>
      <c r="F21" s="24">
        <f>81+93</f>
        <v>174</v>
      </c>
      <c r="G21" s="24">
        <v>222</v>
      </c>
      <c r="H21" s="24">
        <v>0</v>
      </c>
      <c r="I21" s="25">
        <f>34+4</f>
        <v>38</v>
      </c>
      <c r="J21" s="24">
        <v>448</v>
      </c>
      <c r="K21" s="24">
        <v>226</v>
      </c>
      <c r="L21" s="26">
        <v>236</v>
      </c>
      <c r="N21" s="28"/>
      <c r="O21" s="28"/>
      <c r="P21" s="28"/>
      <c r="Q21" s="28"/>
      <c r="R21" s="28"/>
      <c r="S21" s="28"/>
    </row>
    <row r="22" spans="1:19" s="27" customFormat="1" ht="22.5" customHeight="1" x14ac:dyDescent="0.25">
      <c r="A22" s="21" t="s">
        <v>29</v>
      </c>
      <c r="B22" s="22"/>
      <c r="C22" s="23">
        <v>4288</v>
      </c>
      <c r="D22" s="24">
        <v>2559</v>
      </c>
      <c r="E22" s="24">
        <v>1098</v>
      </c>
      <c r="F22" s="24">
        <v>440</v>
      </c>
      <c r="G22" s="24">
        <v>26</v>
      </c>
      <c r="H22" s="24">
        <v>0</v>
      </c>
      <c r="I22" s="25">
        <v>0</v>
      </c>
      <c r="J22" s="24">
        <v>97</v>
      </c>
      <c r="K22" s="24">
        <v>68</v>
      </c>
      <c r="L22" s="26">
        <v>0</v>
      </c>
      <c r="N22" s="28"/>
      <c r="O22" s="28"/>
      <c r="P22" s="28"/>
      <c r="Q22" s="28"/>
      <c r="R22" s="28"/>
      <c r="S22" s="28"/>
    </row>
    <row r="23" spans="1:19" s="27" customFormat="1" ht="22.5" customHeight="1" x14ac:dyDescent="0.25">
      <c r="A23" s="21" t="s">
        <v>30</v>
      </c>
      <c r="B23" s="22"/>
      <c r="C23" s="23">
        <v>4283</v>
      </c>
      <c r="D23" s="24">
        <v>267</v>
      </c>
      <c r="E23" s="24">
        <v>1417</v>
      </c>
      <c r="F23" s="24">
        <v>1073</v>
      </c>
      <c r="G23" s="24">
        <v>1266</v>
      </c>
      <c r="H23" s="24">
        <v>54</v>
      </c>
      <c r="I23" s="25">
        <v>0</v>
      </c>
      <c r="J23" s="24">
        <v>100</v>
      </c>
      <c r="K23" s="24">
        <v>55</v>
      </c>
      <c r="L23" s="26">
        <v>51</v>
      </c>
      <c r="N23" s="28"/>
      <c r="O23" s="28"/>
      <c r="P23" s="28"/>
      <c r="Q23" s="28"/>
      <c r="R23" s="28"/>
      <c r="S23" s="28"/>
    </row>
    <row r="24" spans="1:19" s="27" customFormat="1" ht="22.5" customHeight="1" thickBot="1" x14ac:dyDescent="0.3">
      <c r="A24" s="35" t="s">
        <v>31</v>
      </c>
      <c r="B24" s="36"/>
      <c r="C24" s="37">
        <v>3909</v>
      </c>
      <c r="D24" s="38">
        <v>2569</v>
      </c>
      <c r="E24" s="38">
        <v>403</v>
      </c>
      <c r="F24" s="38">
        <v>352</v>
      </c>
      <c r="G24" s="38">
        <v>19</v>
      </c>
      <c r="H24" s="38">
        <v>0</v>
      </c>
      <c r="I24" s="39">
        <v>10</v>
      </c>
      <c r="J24" s="38">
        <v>368</v>
      </c>
      <c r="K24" s="38">
        <v>188</v>
      </c>
      <c r="L24" s="40">
        <v>0</v>
      </c>
      <c r="N24" s="28"/>
      <c r="O24" s="28"/>
      <c r="P24" s="28"/>
      <c r="Q24" s="28"/>
      <c r="R24" s="28"/>
      <c r="S24" s="28"/>
    </row>
    <row r="26" spans="1:19" s="27" customFormat="1" ht="22.5" hidden="1" customHeight="1" x14ac:dyDescent="0.25">
      <c r="A26" s="22" t="s">
        <v>32</v>
      </c>
      <c r="B26" s="22"/>
      <c r="C26" s="41">
        <v>3775</v>
      </c>
      <c r="D26" s="24">
        <v>1353</v>
      </c>
      <c r="E26" s="24">
        <v>1579</v>
      </c>
      <c r="F26" s="24">
        <v>425</v>
      </c>
      <c r="G26" s="24">
        <v>0</v>
      </c>
      <c r="H26" s="24">
        <v>0</v>
      </c>
      <c r="I26" s="25">
        <v>0</v>
      </c>
      <c r="J26" s="24">
        <v>372</v>
      </c>
      <c r="K26" s="24">
        <v>46</v>
      </c>
      <c r="L26" s="24">
        <v>0</v>
      </c>
      <c r="N26" s="28"/>
      <c r="O26" s="28"/>
      <c r="P26" s="28"/>
      <c r="Q26" s="28"/>
      <c r="R26" s="28"/>
      <c r="S26" s="28"/>
    </row>
    <row r="27" spans="1:19" s="27" customFormat="1" ht="22.5" hidden="1" customHeight="1" x14ac:dyDescent="0.25">
      <c r="A27" s="22" t="s">
        <v>33</v>
      </c>
      <c r="B27" s="22"/>
      <c r="C27" s="41">
        <v>3772</v>
      </c>
      <c r="D27" s="24">
        <v>860</v>
      </c>
      <c r="E27" s="24">
        <v>115</v>
      </c>
      <c r="F27" s="42">
        <v>0</v>
      </c>
      <c r="G27" s="24">
        <v>804</v>
      </c>
      <c r="H27" s="42">
        <v>0</v>
      </c>
      <c r="I27" s="25">
        <v>31</v>
      </c>
      <c r="J27" s="24">
        <v>967</v>
      </c>
      <c r="K27" s="24">
        <v>738</v>
      </c>
      <c r="L27" s="24">
        <v>257</v>
      </c>
      <c r="N27" s="28"/>
      <c r="O27" s="28"/>
      <c r="P27" s="28"/>
      <c r="Q27" s="28"/>
      <c r="R27" s="28"/>
      <c r="S27" s="28"/>
    </row>
    <row r="28" spans="1:19" s="44" customFormat="1" ht="22.5" hidden="1" customHeight="1" x14ac:dyDescent="0.25">
      <c r="A28" s="22" t="s">
        <v>34</v>
      </c>
      <c r="B28" s="22"/>
      <c r="C28" s="41">
        <v>3759</v>
      </c>
      <c r="D28" s="24">
        <v>2040</v>
      </c>
      <c r="E28" s="24">
        <v>1296</v>
      </c>
      <c r="F28" s="24">
        <v>109</v>
      </c>
      <c r="G28" s="24">
        <v>99</v>
      </c>
      <c r="H28" s="42">
        <v>0</v>
      </c>
      <c r="I28" s="43">
        <v>0</v>
      </c>
      <c r="J28" s="24">
        <v>140</v>
      </c>
      <c r="K28" s="24">
        <v>75</v>
      </c>
      <c r="L28" s="42">
        <v>0</v>
      </c>
      <c r="N28" s="45"/>
      <c r="O28" s="45"/>
      <c r="P28" s="45"/>
      <c r="Q28" s="45"/>
      <c r="R28" s="45"/>
      <c r="S28" s="45"/>
    </row>
    <row r="29" spans="1:19" s="44" customFormat="1" ht="22.5" hidden="1" customHeight="1" x14ac:dyDescent="0.25">
      <c r="A29" s="22" t="s">
        <v>35</v>
      </c>
      <c r="B29" s="22"/>
      <c r="C29" s="41">
        <v>3633</v>
      </c>
      <c r="D29" s="24"/>
      <c r="E29" s="24"/>
      <c r="F29" s="24"/>
      <c r="G29" s="24"/>
      <c r="H29" s="42"/>
      <c r="I29" s="43"/>
      <c r="J29" s="24"/>
      <c r="K29" s="24"/>
      <c r="L29" s="42"/>
      <c r="N29" s="45"/>
      <c r="O29" s="45"/>
      <c r="P29" s="45"/>
      <c r="Q29" s="45"/>
      <c r="R29" s="45"/>
      <c r="S29" s="45"/>
    </row>
    <row r="30" spans="1:19" s="44" customFormat="1" ht="22.5" hidden="1" customHeight="1" x14ac:dyDescent="0.25">
      <c r="A30" s="22" t="s">
        <v>36</v>
      </c>
      <c r="B30" s="22"/>
      <c r="C30" s="41">
        <v>3580</v>
      </c>
      <c r="D30" s="24">
        <v>1403</v>
      </c>
      <c r="E30" s="24">
        <v>993</v>
      </c>
      <c r="F30" s="24">
        <v>171</v>
      </c>
      <c r="G30" s="24">
        <v>147</v>
      </c>
      <c r="H30" s="42">
        <v>0</v>
      </c>
      <c r="I30" s="43">
        <v>0</v>
      </c>
      <c r="J30" s="24">
        <v>536</v>
      </c>
      <c r="K30" s="24">
        <v>330</v>
      </c>
      <c r="L30" s="42">
        <v>0</v>
      </c>
      <c r="N30" s="45"/>
      <c r="O30" s="45"/>
      <c r="P30" s="45"/>
      <c r="Q30" s="45"/>
      <c r="R30" s="45"/>
      <c r="S30" s="45"/>
    </row>
    <row r="31" spans="1:19" s="44" customFormat="1" ht="22.5" hidden="1" customHeight="1" x14ac:dyDescent="0.25">
      <c r="A31" s="22" t="s">
        <v>37</v>
      </c>
      <c r="B31" s="22"/>
      <c r="C31" s="41">
        <v>3534</v>
      </c>
      <c r="D31" s="24">
        <v>1382</v>
      </c>
      <c r="E31" s="24">
        <v>977</v>
      </c>
      <c r="F31" s="24">
        <v>1122</v>
      </c>
      <c r="G31" s="24">
        <v>53</v>
      </c>
      <c r="H31" s="42">
        <v>0</v>
      </c>
      <c r="I31" s="43">
        <v>0</v>
      </c>
      <c r="J31" s="42">
        <v>0</v>
      </c>
      <c r="K31" s="42">
        <v>0</v>
      </c>
      <c r="L31" s="42">
        <v>0</v>
      </c>
      <c r="N31" s="45"/>
      <c r="O31" s="45"/>
      <c r="P31" s="45"/>
      <c r="Q31" s="45"/>
      <c r="R31" s="45"/>
      <c r="S31" s="45"/>
    </row>
    <row r="32" spans="1:19" s="44" customFormat="1" ht="22.5" hidden="1" customHeight="1" x14ac:dyDescent="0.25">
      <c r="A32" s="22" t="s">
        <v>38</v>
      </c>
      <c r="B32" s="22"/>
      <c r="C32" s="41">
        <v>3523</v>
      </c>
      <c r="D32" s="24">
        <v>10</v>
      </c>
      <c r="E32" s="24">
        <v>1262</v>
      </c>
      <c r="F32" s="24">
        <v>1246</v>
      </c>
      <c r="G32" s="24">
        <v>1005</v>
      </c>
      <c r="H32" s="42">
        <v>0</v>
      </c>
      <c r="I32" s="43">
        <v>0</v>
      </c>
      <c r="J32" s="42">
        <v>0</v>
      </c>
      <c r="K32" s="42">
        <v>0</v>
      </c>
      <c r="L32" s="42">
        <v>0</v>
      </c>
      <c r="N32" s="45"/>
      <c r="O32" s="45"/>
      <c r="P32" s="45"/>
      <c r="Q32" s="45"/>
      <c r="R32" s="45"/>
      <c r="S32" s="45"/>
    </row>
    <row r="33" spans="1:12" ht="18" x14ac:dyDescent="0.25">
      <c r="A33" s="4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ht="18" x14ac:dyDescent="0.25">
      <c r="A34" s="47"/>
      <c r="B34" s="48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ht="18" x14ac:dyDescent="0.25">
      <c r="A35" s="47"/>
      <c r="B35" s="48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8" x14ac:dyDescent="0.25">
      <c r="A36" s="47"/>
      <c r="B36" s="48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ht="18" x14ac:dyDescent="0.25">
      <c r="A37" s="47"/>
      <c r="B37" s="48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18" x14ac:dyDescent="0.25">
      <c r="A38" s="47"/>
      <c r="B38" s="48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18" x14ac:dyDescent="0.25">
      <c r="A39" s="47"/>
      <c r="B39" s="48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ht="18" x14ac:dyDescent="0.25">
      <c r="A40" s="47"/>
      <c r="B40" s="48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ht="18" x14ac:dyDescent="0.25">
      <c r="A41" s="47"/>
      <c r="B41" s="48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ht="18" x14ac:dyDescent="0.25">
      <c r="A42" s="47"/>
      <c r="B42" s="48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ht="18" x14ac:dyDescent="0.25">
      <c r="A43" s="47"/>
      <c r="B43" s="48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ht="18" x14ac:dyDescent="0.25">
      <c r="A44" s="47"/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ht="18" x14ac:dyDescent="0.25">
      <c r="A45" s="47"/>
      <c r="B45" s="48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ht="18" x14ac:dyDescent="0.25">
      <c r="A46" s="47"/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ht="18" x14ac:dyDescent="0.25">
      <c r="A47" s="47"/>
      <c r="B47" s="48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ht="18" x14ac:dyDescent="0.25">
      <c r="A48" s="47"/>
      <c r="B48" s="48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ht="18" x14ac:dyDescent="0.25">
      <c r="A49" s="47"/>
      <c r="B49" s="48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ht="18" x14ac:dyDescent="0.25">
      <c r="A50" s="47"/>
      <c r="B50" s="48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ht="18" x14ac:dyDescent="0.25">
      <c r="A51" s="47"/>
      <c r="B51" s="48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ht="18" x14ac:dyDescent="0.25">
      <c r="A52" s="47"/>
      <c r="B52" s="48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ht="18" x14ac:dyDescent="0.25">
      <c r="A53" s="47"/>
      <c r="B53" s="48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ht="18" x14ac:dyDescent="0.25">
      <c r="A54" s="47"/>
      <c r="B54" s="48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ht="18" x14ac:dyDescent="0.25">
      <c r="A55" s="47"/>
      <c r="B55" s="48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2" ht="18" x14ac:dyDescent="0.25">
      <c r="A56" s="47"/>
      <c r="B56" s="48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2" ht="18" x14ac:dyDescent="0.25">
      <c r="A57" s="47"/>
      <c r="B57" s="48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2" ht="18" x14ac:dyDescent="0.25">
      <c r="A58" s="47"/>
      <c r="B58" s="48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2" ht="18" x14ac:dyDescent="0.25">
      <c r="A59" s="47"/>
      <c r="B59" s="48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18" x14ac:dyDescent="0.25">
      <c r="A60" s="47"/>
      <c r="B60" s="48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ht="18" x14ac:dyDescent="0.25">
      <c r="A61" s="47"/>
      <c r="B61" s="48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2" ht="18" x14ac:dyDescent="0.25">
      <c r="A62" s="47"/>
      <c r="B62" s="48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ht="18" x14ac:dyDescent="0.25">
      <c r="A63" s="47"/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ht="18" x14ac:dyDescent="0.25">
      <c r="A64" s="47"/>
      <c r="B64" s="48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ht="18" x14ac:dyDescent="0.25">
      <c r="A65" s="47"/>
      <c r="B65" s="48"/>
      <c r="C65" s="46"/>
      <c r="D65" s="46"/>
      <c r="E65" s="46"/>
      <c r="F65" s="46"/>
      <c r="G65" s="46"/>
      <c r="H65" s="46"/>
      <c r="I65" s="46"/>
      <c r="J65" s="46"/>
      <c r="K65" s="46"/>
      <c r="L65" s="46"/>
    </row>
  </sheetData>
  <mergeCells count="3">
    <mergeCell ref="A1:L1"/>
    <mergeCell ref="A2:B2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2024-07-30T06:46:40Z</dcterms:created>
  <dcterms:modified xsi:type="dcterms:W3CDTF">2024-07-30T06:47:14Z</dcterms:modified>
</cp:coreProperties>
</file>