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LENOVO\BTCC Documentation\Bulleen Temp Record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H22" i="1"/>
  <c r="F22" i="1"/>
  <c r="E22" i="1"/>
  <c r="D22" i="1"/>
  <c r="C22" i="1"/>
  <c r="B22" i="1"/>
  <c r="H21" i="1"/>
  <c r="B21" i="1"/>
  <c r="H19" i="1"/>
  <c r="E19" i="1"/>
  <c r="B19" i="1"/>
  <c r="F17" i="1"/>
  <c r="E17" i="1"/>
  <c r="D17" i="1"/>
  <c r="B17" i="1"/>
  <c r="D15" i="1"/>
  <c r="C15" i="1"/>
  <c r="B15" i="1"/>
  <c r="C12" i="1"/>
  <c r="B12" i="1"/>
  <c r="D9" i="1"/>
  <c r="C9" i="1"/>
  <c r="B9" i="1"/>
  <c r="H8" i="1"/>
  <c r="C8" i="1"/>
  <c r="B8" i="1"/>
  <c r="H7" i="1"/>
  <c r="D7" i="1"/>
  <c r="C7" i="1"/>
  <c r="B7" i="1"/>
  <c r="H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<sst xmlns="http://schemas.openxmlformats.org/spreadsheetml/2006/main" count="101" uniqueCount="52">
  <si>
    <t>BULLEEN TEMPLESTOWE CRICKET CLUB</t>
  </si>
  <si>
    <t>as at end of 2023/24</t>
  </si>
  <si>
    <t>TOTAL Games</t>
  </si>
  <si>
    <t>1st X1 Games</t>
  </si>
  <si>
    <t>2nd X1 Games</t>
  </si>
  <si>
    <t>3rd X1 Games</t>
  </si>
  <si>
    <t>4th X1 Games</t>
  </si>
  <si>
    <t>5th X1 Games</t>
  </si>
  <si>
    <t>Over 35 / Vets &amp; 20 Twenty</t>
  </si>
  <si>
    <t>Under 18 Games</t>
  </si>
  <si>
    <t>Under 16 Games</t>
  </si>
  <si>
    <t>Under 14 Games</t>
  </si>
  <si>
    <t>Under 12 Games</t>
  </si>
  <si>
    <t xml:space="preserve">  1. David Matthews</t>
  </si>
  <si>
    <t xml:space="preserve">  2. Mike Amor</t>
  </si>
  <si>
    <t xml:space="preserve">  3. John Rainbow</t>
  </si>
  <si>
    <t xml:space="preserve">  4. Andrew Verga</t>
  </si>
  <si>
    <t xml:space="preserve">  5. Jack Berry</t>
  </si>
  <si>
    <t xml:space="preserve">  6.Tim Arnold</t>
  </si>
  <si>
    <t xml:space="preserve">  7. Colin Kelly</t>
  </si>
  <si>
    <t xml:space="preserve">  8. Warren Miller</t>
  </si>
  <si>
    <t xml:space="preserve">  9. Luke Mason</t>
  </si>
  <si>
    <t>10. Andrew Coulston</t>
  </si>
  <si>
    <t>11. Maurie O'Dal</t>
  </si>
  <si>
    <t>12. Joe Paolucci</t>
  </si>
  <si>
    <t>13. Mark Coulston</t>
  </si>
  <si>
    <t>14. Ben Wolnizer</t>
  </si>
  <si>
    <t>15. Adrian Tabacchiera</t>
  </si>
  <si>
    <t>16. Steven Young</t>
  </si>
  <si>
    <t>17. Tom Matthews</t>
  </si>
  <si>
    <t>18. Matthew Hale</t>
  </si>
  <si>
    <t>19. Nick Gioskos</t>
  </si>
  <si>
    <t>20. Les Pataki</t>
  </si>
  <si>
    <t>James Barry</t>
  </si>
  <si>
    <t>Craig Matthews</t>
  </si>
  <si>
    <t>Peter Wolnizer</t>
  </si>
  <si>
    <t>Tony Stagg</t>
  </si>
  <si>
    <t>Emmanual Macrides</t>
  </si>
  <si>
    <t>Peter Chadwick</t>
  </si>
  <si>
    <t>Ken Smith</t>
  </si>
  <si>
    <t>Gavan Macrides</t>
  </si>
  <si>
    <t>Brian Kelly</t>
  </si>
  <si>
    <t>Chris Paolucci</t>
  </si>
  <si>
    <t>?</t>
  </si>
  <si>
    <t>Dominic Pius</t>
  </si>
  <si>
    <t>Robert Chaplin</t>
  </si>
  <si>
    <t>Lachie Millen</t>
  </si>
  <si>
    <t>Graham Stannard</t>
  </si>
  <si>
    <t>Peter Viney</t>
  </si>
  <si>
    <t>Glenn Alexander</t>
  </si>
  <si>
    <t>Scott Boyd</t>
  </si>
  <si>
    <t>Dean Weedman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</si>
</sst>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20"/>
      <color indexed="13"/>
      <name val="Times New Roman Bold"/>
      <family val="1"/>
    </font>
    <font>
      <sz val="10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left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/>
    <xf numFmtId="0" fontId="6" fillId="0" borderId="6" xfId="0" applyFont="1" applyBorder="1" applyAlignment="1"/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6" xfId="0" applyFont="1" applyBorder="1"/>
    <xf numFmtId="0" fontId="6" fillId="0" borderId="4" xfId="0" applyFont="1" applyFill="1" applyBorder="1" applyAlignment="1"/>
    <xf numFmtId="0" fontId="10" fillId="0" borderId="10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B5" sqref="B5"/>
    </sheetView>
  </sheetViews>
  <sheetFormatPr defaultRowHeight="12.75" x14ac:dyDescent="0.2"/>
  <cols>
    <col min="1" max="1" width="32.42578125" style="4" bestFit="1" customWidth="1"/>
    <col min="2" max="2" width="10.7109375" style="42" customWidth="1"/>
    <col min="3" max="12" width="10.7109375" style="43" customWidth="1"/>
    <col min="13" max="16384" width="9.140625" style="4"/>
  </cols>
  <sheetData>
    <row r="1" spans="1:13" ht="23.25" customHeight="1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ht="13.5" thickBot="1" x14ac:dyDescent="0.2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3" ht="92.25" customHeight="1" thickBot="1" x14ac:dyDescent="0.3">
      <c r="A3" s="9"/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11" t="s">
        <v>11</v>
      </c>
      <c r="L3" s="13" t="s">
        <v>12</v>
      </c>
    </row>
    <row r="4" spans="1:13" s="19" customFormat="1" ht="24" customHeight="1" x14ac:dyDescent="0.25">
      <c r="A4" s="14" t="s">
        <v>13</v>
      </c>
      <c r="B4" s="15">
        <f>350+11+10+3+9+7</f>
        <v>390</v>
      </c>
      <c r="C4" s="16">
        <f>39+2+1</f>
        <v>42</v>
      </c>
      <c r="D4" s="16">
        <f>132+9+9+2+1+7</f>
        <v>160</v>
      </c>
      <c r="E4" s="16">
        <f>54+1+8</f>
        <v>63</v>
      </c>
      <c r="F4" s="16">
        <v>21</v>
      </c>
      <c r="G4" s="16">
        <v>0</v>
      </c>
      <c r="H4" s="17">
        <v>37</v>
      </c>
      <c r="I4" s="16">
        <v>0</v>
      </c>
      <c r="J4" s="16">
        <v>23</v>
      </c>
      <c r="K4" s="16">
        <v>21</v>
      </c>
      <c r="L4" s="18">
        <v>23</v>
      </c>
    </row>
    <row r="5" spans="1:13" s="19" customFormat="1" ht="23.25" customHeight="1" x14ac:dyDescent="0.25">
      <c r="A5" s="14" t="s">
        <v>14</v>
      </c>
      <c r="B5" s="15">
        <f>314+1+4</f>
        <v>319</v>
      </c>
      <c r="C5" s="16">
        <f>230+3</f>
        <v>233</v>
      </c>
      <c r="D5" s="16">
        <v>2</v>
      </c>
      <c r="E5" s="16">
        <v>2</v>
      </c>
      <c r="F5" s="16">
        <v>12</v>
      </c>
      <c r="G5" s="16">
        <v>0</v>
      </c>
      <c r="H5" s="17">
        <f>34+1+1</f>
        <v>36</v>
      </c>
      <c r="I5" s="16">
        <v>0</v>
      </c>
      <c r="J5" s="16">
        <v>23</v>
      </c>
      <c r="K5" s="16">
        <v>11</v>
      </c>
      <c r="L5" s="18">
        <v>0</v>
      </c>
    </row>
    <row r="6" spans="1:13" s="19" customFormat="1" ht="24" customHeight="1" x14ac:dyDescent="0.25">
      <c r="A6" s="20" t="s">
        <v>15</v>
      </c>
      <c r="B6" s="21">
        <v>300</v>
      </c>
      <c r="C6" s="22">
        <v>43</v>
      </c>
      <c r="D6" s="22">
        <v>64</v>
      </c>
      <c r="E6" s="22">
        <v>84</v>
      </c>
      <c r="F6" s="22">
        <v>48</v>
      </c>
      <c r="G6" s="22">
        <v>8</v>
      </c>
      <c r="H6" s="23">
        <v>0</v>
      </c>
      <c r="I6" s="22">
        <v>0</v>
      </c>
      <c r="J6" s="22">
        <v>19</v>
      </c>
      <c r="K6" s="22">
        <v>17</v>
      </c>
      <c r="L6" s="24">
        <v>17</v>
      </c>
    </row>
    <row r="7" spans="1:13" s="19" customFormat="1" ht="24" customHeight="1" x14ac:dyDescent="0.25">
      <c r="A7" s="14" t="s">
        <v>16</v>
      </c>
      <c r="B7" s="15">
        <f>237+17+17+13+9+11</f>
        <v>304</v>
      </c>
      <c r="C7" s="16">
        <f>134+11+12+12+9+10</f>
        <v>188</v>
      </c>
      <c r="D7" s="16">
        <f>42+1+1</f>
        <v>44</v>
      </c>
      <c r="E7" s="16">
        <v>7</v>
      </c>
      <c r="F7" s="16">
        <v>4</v>
      </c>
      <c r="G7" s="16">
        <v>0</v>
      </c>
      <c r="H7" s="17">
        <f>50+5+5+1</f>
        <v>61</v>
      </c>
      <c r="I7" s="16">
        <v>0</v>
      </c>
      <c r="J7" s="16">
        <v>0</v>
      </c>
      <c r="K7" s="16">
        <v>0</v>
      </c>
      <c r="L7" s="18">
        <v>0</v>
      </c>
    </row>
    <row r="8" spans="1:13" s="19" customFormat="1" ht="24" customHeight="1" x14ac:dyDescent="0.25">
      <c r="A8" s="14" t="s">
        <v>17</v>
      </c>
      <c r="B8" s="15">
        <f>272+11+4+6+1+2</f>
        <v>296</v>
      </c>
      <c r="C8" s="16">
        <f>148+10+3+6+1+2</f>
        <v>170</v>
      </c>
      <c r="D8" s="16">
        <v>1</v>
      </c>
      <c r="E8" s="16">
        <v>2</v>
      </c>
      <c r="F8" s="16">
        <v>15</v>
      </c>
      <c r="G8" s="16">
        <v>0</v>
      </c>
      <c r="H8" s="17">
        <f>35+1+1</f>
        <v>37</v>
      </c>
      <c r="I8" s="16">
        <v>0</v>
      </c>
      <c r="J8" s="16">
        <v>18</v>
      </c>
      <c r="K8" s="16">
        <v>20</v>
      </c>
      <c r="L8" s="18">
        <v>33</v>
      </c>
    </row>
    <row r="9" spans="1:13" s="19" customFormat="1" ht="24" customHeight="1" x14ac:dyDescent="0.25">
      <c r="A9" s="14" t="s">
        <v>18</v>
      </c>
      <c r="B9" s="15">
        <f>266+11+11+3+1</f>
        <v>292</v>
      </c>
      <c r="C9" s="16">
        <f>224+11+11+3</f>
        <v>249</v>
      </c>
      <c r="D9" s="16">
        <f>15+1</f>
        <v>16</v>
      </c>
      <c r="E9" s="16">
        <v>6</v>
      </c>
      <c r="F9" s="16">
        <v>0</v>
      </c>
      <c r="G9" s="16">
        <v>0</v>
      </c>
      <c r="H9" s="17">
        <v>14</v>
      </c>
      <c r="I9" s="16">
        <v>0</v>
      </c>
      <c r="J9" s="16">
        <v>7</v>
      </c>
      <c r="K9" s="16">
        <v>0</v>
      </c>
      <c r="L9" s="18">
        <v>0</v>
      </c>
    </row>
    <row r="10" spans="1:13" s="19" customFormat="1" ht="24" customHeight="1" x14ac:dyDescent="0.25">
      <c r="A10" s="14" t="s">
        <v>19</v>
      </c>
      <c r="B10" s="15">
        <v>291</v>
      </c>
      <c r="C10" s="16">
        <v>126</v>
      </c>
      <c r="D10" s="16">
        <v>102</v>
      </c>
      <c r="E10" s="16">
        <v>35</v>
      </c>
      <c r="F10" s="16">
        <v>11</v>
      </c>
      <c r="G10" s="16">
        <v>0</v>
      </c>
      <c r="H10" s="17">
        <v>0</v>
      </c>
      <c r="I10" s="16">
        <v>0</v>
      </c>
      <c r="J10" s="16">
        <v>17</v>
      </c>
      <c r="K10" s="16">
        <v>0</v>
      </c>
      <c r="L10" s="18">
        <v>0</v>
      </c>
    </row>
    <row r="11" spans="1:13" s="19" customFormat="1" ht="24" customHeight="1" x14ac:dyDescent="0.25">
      <c r="A11" s="20" t="s">
        <v>20</v>
      </c>
      <c r="B11" s="21">
        <v>285</v>
      </c>
      <c r="C11" s="22">
        <v>57</v>
      </c>
      <c r="D11" s="22">
        <v>128</v>
      </c>
      <c r="E11" s="22">
        <v>69</v>
      </c>
      <c r="F11" s="22">
        <v>31</v>
      </c>
      <c r="G11" s="22">
        <v>0</v>
      </c>
      <c r="H11" s="23">
        <v>0</v>
      </c>
      <c r="I11" s="22">
        <v>0</v>
      </c>
      <c r="J11" s="22">
        <v>0</v>
      </c>
      <c r="K11" s="22">
        <v>0</v>
      </c>
      <c r="L11" s="24">
        <v>0</v>
      </c>
    </row>
    <row r="12" spans="1:13" s="19" customFormat="1" ht="24" customHeight="1" x14ac:dyDescent="0.25">
      <c r="A12" s="14" t="s">
        <v>21</v>
      </c>
      <c r="B12" s="15">
        <f>281+1+2</f>
        <v>284</v>
      </c>
      <c r="C12" s="16">
        <f>207+1+2</f>
        <v>210</v>
      </c>
      <c r="D12" s="16">
        <v>12</v>
      </c>
      <c r="E12" s="16">
        <v>4</v>
      </c>
      <c r="F12" s="16">
        <v>5</v>
      </c>
      <c r="G12" s="16">
        <v>0</v>
      </c>
      <c r="H12" s="17">
        <v>19</v>
      </c>
      <c r="I12" s="16">
        <v>0</v>
      </c>
      <c r="J12" s="16">
        <v>23</v>
      </c>
      <c r="K12" s="16">
        <v>11</v>
      </c>
      <c r="L12" s="18">
        <v>0</v>
      </c>
    </row>
    <row r="13" spans="1:13" s="19" customFormat="1" ht="24" customHeight="1" x14ac:dyDescent="0.25">
      <c r="A13" s="14" t="s">
        <v>22</v>
      </c>
      <c r="B13" s="15">
        <v>272</v>
      </c>
      <c r="C13" s="16">
        <v>71</v>
      </c>
      <c r="D13" s="16">
        <v>112</v>
      </c>
      <c r="E13" s="16">
        <v>4</v>
      </c>
      <c r="F13" s="16">
        <v>9</v>
      </c>
      <c r="G13" s="16">
        <v>0</v>
      </c>
      <c r="H13" s="17">
        <v>0</v>
      </c>
      <c r="I13" s="16">
        <v>0</v>
      </c>
      <c r="J13" s="16">
        <v>22</v>
      </c>
      <c r="K13" s="16">
        <v>23</v>
      </c>
      <c r="L13" s="18">
        <v>31</v>
      </c>
    </row>
    <row r="14" spans="1:13" s="19" customFormat="1" ht="24" customHeight="1" x14ac:dyDescent="0.25">
      <c r="A14" s="14" t="s">
        <v>23</v>
      </c>
      <c r="B14" s="15">
        <v>271</v>
      </c>
      <c r="C14" s="16">
        <v>2</v>
      </c>
      <c r="D14" s="16">
        <v>97</v>
      </c>
      <c r="E14" s="16">
        <v>86</v>
      </c>
      <c r="F14" s="16">
        <v>86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8">
        <v>0</v>
      </c>
    </row>
    <row r="15" spans="1:13" s="19" customFormat="1" ht="24" customHeight="1" x14ac:dyDescent="0.25">
      <c r="A15" s="14" t="s">
        <v>24</v>
      </c>
      <c r="B15" s="15">
        <f>231+10+12+3+7+4</f>
        <v>267</v>
      </c>
      <c r="C15" s="16">
        <f>74+9+12+6+4</f>
        <v>105</v>
      </c>
      <c r="D15" s="16">
        <f>32+1+3+1</f>
        <v>37</v>
      </c>
      <c r="E15" s="16">
        <v>4</v>
      </c>
      <c r="F15" s="16">
        <v>7</v>
      </c>
      <c r="G15" s="16">
        <v>0</v>
      </c>
      <c r="H15" s="17">
        <v>43</v>
      </c>
      <c r="I15" s="16">
        <v>15</v>
      </c>
      <c r="J15" s="16">
        <v>21</v>
      </c>
      <c r="K15" s="16">
        <v>26</v>
      </c>
      <c r="L15" s="18">
        <v>9</v>
      </c>
    </row>
    <row r="16" spans="1:13" ht="24" customHeight="1" x14ac:dyDescent="0.25">
      <c r="A16" s="14" t="s">
        <v>25</v>
      </c>
      <c r="B16" s="15">
        <v>259</v>
      </c>
      <c r="C16" s="16">
        <v>104</v>
      </c>
      <c r="D16" s="16">
        <v>27</v>
      </c>
      <c r="E16" s="16">
        <v>14</v>
      </c>
      <c r="F16" s="16">
        <v>20</v>
      </c>
      <c r="G16" s="16">
        <v>0</v>
      </c>
      <c r="H16" s="17">
        <v>18</v>
      </c>
      <c r="I16" s="16">
        <v>0</v>
      </c>
      <c r="J16" s="16">
        <v>19</v>
      </c>
      <c r="K16" s="16">
        <v>21</v>
      </c>
      <c r="L16" s="18">
        <v>36</v>
      </c>
      <c r="M16" s="19"/>
    </row>
    <row r="17" spans="1:13" s="19" customFormat="1" ht="24" customHeight="1" x14ac:dyDescent="0.25">
      <c r="A17" s="14" t="s">
        <v>26</v>
      </c>
      <c r="B17" s="15">
        <f>230+11+10+5</f>
        <v>256</v>
      </c>
      <c r="C17" s="25">
        <v>0</v>
      </c>
      <c r="D17" s="16">
        <f>22+1+1</f>
        <v>24</v>
      </c>
      <c r="E17" s="16">
        <f>55+10+9+1</f>
        <v>75</v>
      </c>
      <c r="F17" s="16">
        <f>107+4</f>
        <v>111</v>
      </c>
      <c r="G17" s="16">
        <v>0</v>
      </c>
      <c r="H17" s="26">
        <v>4</v>
      </c>
      <c r="I17" s="16">
        <v>0</v>
      </c>
      <c r="J17" s="16">
        <v>23</v>
      </c>
      <c r="K17" s="16">
        <v>19</v>
      </c>
      <c r="L17" s="18">
        <v>0</v>
      </c>
    </row>
    <row r="18" spans="1:13" s="19" customFormat="1" ht="24" customHeight="1" x14ac:dyDescent="0.25">
      <c r="A18" s="14" t="s">
        <v>27</v>
      </c>
      <c r="B18" s="15">
        <v>255</v>
      </c>
      <c r="C18" s="16">
        <v>113</v>
      </c>
      <c r="D18" s="16">
        <v>14</v>
      </c>
      <c r="E18" s="16">
        <v>6</v>
      </c>
      <c r="F18" s="16">
        <v>20</v>
      </c>
      <c r="G18" s="16">
        <v>0</v>
      </c>
      <c r="H18" s="17">
        <v>32</v>
      </c>
      <c r="I18" s="16">
        <v>0</v>
      </c>
      <c r="J18" s="16">
        <v>21</v>
      </c>
      <c r="K18" s="16">
        <v>25</v>
      </c>
      <c r="L18" s="18">
        <v>24</v>
      </c>
    </row>
    <row r="19" spans="1:13" s="19" customFormat="1" ht="24" customHeight="1" x14ac:dyDescent="0.25">
      <c r="A19" s="27" t="s">
        <v>28</v>
      </c>
      <c r="B19" s="15">
        <f>248+1+1</f>
        <v>250</v>
      </c>
      <c r="C19" s="16">
        <v>164</v>
      </c>
      <c r="D19" s="16">
        <v>14</v>
      </c>
      <c r="E19" s="16">
        <f>8+1</f>
        <v>9</v>
      </c>
      <c r="F19" s="16">
        <v>4</v>
      </c>
      <c r="G19" s="16">
        <v>4</v>
      </c>
      <c r="H19" s="17">
        <f>9+1</f>
        <v>10</v>
      </c>
      <c r="I19" s="16">
        <v>0</v>
      </c>
      <c r="J19" s="16">
        <v>17</v>
      </c>
      <c r="K19" s="16">
        <v>18</v>
      </c>
      <c r="L19" s="18">
        <v>10</v>
      </c>
    </row>
    <row r="20" spans="1:13" s="19" customFormat="1" ht="24" customHeight="1" x14ac:dyDescent="0.25">
      <c r="A20" s="14" t="s">
        <v>29</v>
      </c>
      <c r="B20" s="15">
        <v>247</v>
      </c>
      <c r="C20" s="16">
        <v>161</v>
      </c>
      <c r="D20" s="16">
        <v>54</v>
      </c>
      <c r="E20" s="16">
        <v>8</v>
      </c>
      <c r="F20" s="16">
        <v>8</v>
      </c>
      <c r="G20" s="16">
        <v>0</v>
      </c>
      <c r="H20" s="17">
        <v>0</v>
      </c>
      <c r="I20" s="16">
        <v>0</v>
      </c>
      <c r="J20" s="16">
        <v>16</v>
      </c>
      <c r="K20" s="16">
        <v>0</v>
      </c>
      <c r="L20" s="18">
        <v>0</v>
      </c>
    </row>
    <row r="21" spans="1:13" s="19" customFormat="1" ht="24" customHeight="1" x14ac:dyDescent="0.25">
      <c r="A21" s="14" t="s">
        <v>30</v>
      </c>
      <c r="B21" s="15">
        <f>241+3</f>
        <v>244</v>
      </c>
      <c r="C21" s="16">
        <v>108</v>
      </c>
      <c r="D21" s="16">
        <v>28</v>
      </c>
      <c r="E21" s="16">
        <v>1</v>
      </c>
      <c r="F21" s="16">
        <v>18</v>
      </c>
      <c r="G21" s="16">
        <v>0</v>
      </c>
      <c r="H21" s="17">
        <f>42+3</f>
        <v>45</v>
      </c>
      <c r="I21" s="16">
        <v>0</v>
      </c>
      <c r="J21" s="16">
        <v>10</v>
      </c>
      <c r="K21" s="16">
        <v>16</v>
      </c>
      <c r="L21" s="18">
        <v>18</v>
      </c>
    </row>
    <row r="22" spans="1:13" s="19" customFormat="1" ht="24" customHeight="1" x14ac:dyDescent="0.25">
      <c r="A22" s="28" t="s">
        <v>31</v>
      </c>
      <c r="B22" s="29">
        <f>225+10</f>
        <v>235</v>
      </c>
      <c r="C22" s="30">
        <f>40+9</f>
        <v>49</v>
      </c>
      <c r="D22" s="16">
        <f>19</f>
        <v>19</v>
      </c>
      <c r="E22" s="16">
        <f>11</f>
        <v>11</v>
      </c>
      <c r="F22" s="16">
        <f>4</f>
        <v>4</v>
      </c>
      <c r="G22" s="16">
        <v>0</v>
      </c>
      <c r="H22" s="17">
        <f>24+1</f>
        <v>25</v>
      </c>
      <c r="I22" s="16">
        <v>7</v>
      </c>
      <c r="J22" s="16">
        <v>34</v>
      </c>
      <c r="K22" s="16">
        <v>47</v>
      </c>
      <c r="L22" s="16">
        <v>39</v>
      </c>
      <c r="M22" s="31"/>
    </row>
    <row r="23" spans="1:13" s="19" customFormat="1" ht="24" customHeight="1" thickBot="1" x14ac:dyDescent="0.3">
      <c r="A23" s="32" t="s">
        <v>32</v>
      </c>
      <c r="B23" s="33">
        <f>194+17+11+11</f>
        <v>233</v>
      </c>
      <c r="C23" s="34">
        <v>76</v>
      </c>
      <c r="D23" s="34">
        <v>53</v>
      </c>
      <c r="E23" s="34">
        <v>3</v>
      </c>
      <c r="F23" s="34">
        <v>92</v>
      </c>
      <c r="G23" s="34">
        <v>0</v>
      </c>
      <c r="H23" s="35">
        <v>9</v>
      </c>
      <c r="I23" s="34">
        <v>0</v>
      </c>
      <c r="J23" s="34">
        <v>0</v>
      </c>
      <c r="K23" s="34">
        <v>0</v>
      </c>
      <c r="L23" s="36">
        <v>0</v>
      </c>
    </row>
    <row r="25" spans="1:13" s="40" customFormat="1" ht="15.75" hidden="1" customHeight="1" x14ac:dyDescent="0.25">
      <c r="A25" s="28" t="s">
        <v>33</v>
      </c>
      <c r="B25" s="37">
        <v>204</v>
      </c>
      <c r="C25" s="16">
        <v>42</v>
      </c>
      <c r="D25" s="16">
        <v>43</v>
      </c>
      <c r="E25" s="16">
        <v>53</v>
      </c>
      <c r="F25" s="16">
        <v>30</v>
      </c>
      <c r="G25" s="38">
        <v>0</v>
      </c>
      <c r="H25" s="39">
        <v>0</v>
      </c>
      <c r="I25" s="39"/>
      <c r="J25" s="16">
        <v>18</v>
      </c>
      <c r="K25" s="16">
        <v>18</v>
      </c>
      <c r="L25" s="38">
        <v>0</v>
      </c>
    </row>
    <row r="26" spans="1:13" s="41" customFormat="1" ht="18" hidden="1" x14ac:dyDescent="0.25">
      <c r="A26" s="28" t="s">
        <v>34</v>
      </c>
      <c r="B26" s="37">
        <v>203</v>
      </c>
      <c r="C26" s="16">
        <v>65</v>
      </c>
      <c r="D26" s="16">
        <v>16</v>
      </c>
      <c r="E26" s="16">
        <v>11</v>
      </c>
      <c r="F26" s="16">
        <v>23</v>
      </c>
      <c r="G26" s="38">
        <v>0</v>
      </c>
      <c r="H26" s="17">
        <v>7</v>
      </c>
      <c r="I26" s="17"/>
      <c r="J26" s="16">
        <v>22</v>
      </c>
      <c r="K26" s="16">
        <v>22</v>
      </c>
      <c r="L26" s="16">
        <v>37</v>
      </c>
      <c r="M26" s="19"/>
    </row>
    <row r="27" spans="1:13" s="41" customFormat="1" ht="18" hidden="1" x14ac:dyDescent="0.25">
      <c r="A27" s="28" t="s">
        <v>35</v>
      </c>
      <c r="B27" s="37">
        <v>198</v>
      </c>
      <c r="C27" s="16">
        <v>92</v>
      </c>
      <c r="D27" s="16">
        <v>25</v>
      </c>
      <c r="E27" s="16">
        <v>15</v>
      </c>
      <c r="F27" s="16">
        <v>3</v>
      </c>
      <c r="G27" s="38">
        <v>0</v>
      </c>
      <c r="H27" s="17">
        <v>4</v>
      </c>
      <c r="I27" s="17"/>
      <c r="J27" s="16">
        <v>31</v>
      </c>
      <c r="K27" s="16">
        <v>28</v>
      </c>
      <c r="L27" s="38">
        <v>0</v>
      </c>
      <c r="M27" s="19"/>
    </row>
    <row r="28" spans="1:13" s="41" customFormat="1" ht="18" hidden="1" x14ac:dyDescent="0.25">
      <c r="A28" s="28" t="s">
        <v>36</v>
      </c>
      <c r="B28" s="37">
        <v>194</v>
      </c>
      <c r="C28" s="16">
        <v>139</v>
      </c>
      <c r="D28" s="16">
        <v>14</v>
      </c>
      <c r="E28" s="16">
        <v>8</v>
      </c>
      <c r="F28" s="16">
        <v>5</v>
      </c>
      <c r="G28" s="16">
        <v>1</v>
      </c>
      <c r="H28" s="39">
        <v>0</v>
      </c>
      <c r="I28" s="39"/>
      <c r="J28" s="16">
        <v>16</v>
      </c>
      <c r="K28" s="16">
        <v>11</v>
      </c>
      <c r="L28" s="38">
        <v>0</v>
      </c>
      <c r="M28" s="19"/>
    </row>
    <row r="29" spans="1:13" s="41" customFormat="1" ht="18" hidden="1" x14ac:dyDescent="0.25">
      <c r="A29" s="28" t="s">
        <v>37</v>
      </c>
      <c r="B29" s="37">
        <v>192</v>
      </c>
      <c r="C29" s="16">
        <v>37</v>
      </c>
      <c r="D29" s="16">
        <v>95</v>
      </c>
      <c r="E29" s="16">
        <v>13</v>
      </c>
      <c r="F29" s="16">
        <v>3</v>
      </c>
      <c r="G29" s="38">
        <v>0</v>
      </c>
      <c r="H29" s="39">
        <v>0</v>
      </c>
      <c r="I29" s="39"/>
      <c r="J29" s="16">
        <v>25</v>
      </c>
      <c r="K29" s="16">
        <v>19</v>
      </c>
      <c r="L29" s="38">
        <v>0</v>
      </c>
      <c r="M29" s="19"/>
    </row>
    <row r="30" spans="1:13" s="41" customFormat="1" ht="18" hidden="1" x14ac:dyDescent="0.25">
      <c r="A30" s="28" t="s">
        <v>38</v>
      </c>
      <c r="B30" s="37">
        <v>186</v>
      </c>
      <c r="C30" s="16">
        <v>84</v>
      </c>
      <c r="D30" s="16">
        <v>41</v>
      </c>
      <c r="E30" s="16">
        <v>11</v>
      </c>
      <c r="F30" s="16">
        <v>14</v>
      </c>
      <c r="G30" s="38">
        <v>0</v>
      </c>
      <c r="H30" s="39">
        <v>0</v>
      </c>
      <c r="I30" s="39"/>
      <c r="J30" s="16">
        <v>18</v>
      </c>
      <c r="K30" s="16">
        <v>18</v>
      </c>
      <c r="L30" s="38">
        <v>0</v>
      </c>
      <c r="M30" s="19"/>
    </row>
    <row r="31" spans="1:13" s="41" customFormat="1" ht="18" hidden="1" x14ac:dyDescent="0.25">
      <c r="A31" s="28" t="s">
        <v>39</v>
      </c>
      <c r="B31" s="37">
        <v>184</v>
      </c>
      <c r="C31" s="16">
        <v>35</v>
      </c>
      <c r="D31" s="16">
        <v>75</v>
      </c>
      <c r="E31" s="16">
        <v>40</v>
      </c>
      <c r="F31" s="16">
        <v>7</v>
      </c>
      <c r="G31" s="16">
        <v>1</v>
      </c>
      <c r="H31" s="39">
        <v>0</v>
      </c>
      <c r="I31" s="39"/>
      <c r="J31" s="16">
        <v>26</v>
      </c>
      <c r="K31" s="38">
        <v>0</v>
      </c>
      <c r="L31" s="38">
        <v>0</v>
      </c>
      <c r="M31" s="19"/>
    </row>
    <row r="32" spans="1:13" s="41" customFormat="1" ht="18" hidden="1" x14ac:dyDescent="0.25">
      <c r="A32" s="28" t="s">
        <v>40</v>
      </c>
      <c r="B32" s="37">
        <v>182</v>
      </c>
      <c r="C32" s="38">
        <v>0</v>
      </c>
      <c r="D32" s="16">
        <v>57</v>
      </c>
      <c r="E32" s="16">
        <v>40</v>
      </c>
      <c r="F32" s="16">
        <v>15</v>
      </c>
      <c r="G32" s="38">
        <v>0</v>
      </c>
      <c r="H32" s="39">
        <v>0</v>
      </c>
      <c r="I32" s="39"/>
      <c r="J32" s="16">
        <v>24</v>
      </c>
      <c r="K32" s="16">
        <v>22</v>
      </c>
      <c r="L32" s="16">
        <v>24</v>
      </c>
      <c r="M32" s="19"/>
    </row>
    <row r="33" spans="1:13" s="41" customFormat="1" ht="18" hidden="1" x14ac:dyDescent="0.25">
      <c r="A33" s="28" t="s">
        <v>41</v>
      </c>
      <c r="B33" s="37">
        <v>180</v>
      </c>
      <c r="C33" s="16">
        <v>93</v>
      </c>
      <c r="D33" s="16">
        <v>47</v>
      </c>
      <c r="E33" s="16">
        <v>4</v>
      </c>
      <c r="F33" s="16">
        <v>2</v>
      </c>
      <c r="G33" s="38">
        <v>0</v>
      </c>
      <c r="H33" s="39">
        <v>0</v>
      </c>
      <c r="I33" s="39"/>
      <c r="J33" s="16">
        <v>17</v>
      </c>
      <c r="K33" s="16">
        <v>17</v>
      </c>
      <c r="L33" s="38">
        <v>0</v>
      </c>
      <c r="M33" s="19"/>
    </row>
    <row r="34" spans="1:13" s="41" customFormat="1" ht="18" hidden="1" x14ac:dyDescent="0.25">
      <c r="A34" s="28" t="s">
        <v>42</v>
      </c>
      <c r="B34" s="37">
        <v>177</v>
      </c>
      <c r="C34" s="16" t="s">
        <v>43</v>
      </c>
      <c r="D34" s="16" t="s">
        <v>43</v>
      </c>
      <c r="E34" s="16" t="s">
        <v>43</v>
      </c>
      <c r="F34" s="16" t="s">
        <v>43</v>
      </c>
      <c r="G34" s="38" t="s">
        <v>43</v>
      </c>
      <c r="H34" s="39" t="s">
        <v>43</v>
      </c>
      <c r="I34" s="39" t="s">
        <v>43</v>
      </c>
      <c r="J34" s="16" t="s">
        <v>43</v>
      </c>
      <c r="K34" s="16" t="s">
        <v>43</v>
      </c>
      <c r="L34" s="38" t="s">
        <v>43</v>
      </c>
      <c r="M34" s="19"/>
    </row>
    <row r="35" spans="1:13" s="41" customFormat="1" ht="18" hidden="1" x14ac:dyDescent="0.25">
      <c r="A35" s="28" t="s">
        <v>44</v>
      </c>
      <c r="B35" s="37">
        <v>169</v>
      </c>
      <c r="C35" s="16" t="s">
        <v>43</v>
      </c>
      <c r="D35" s="16" t="s">
        <v>43</v>
      </c>
      <c r="E35" s="16" t="s">
        <v>43</v>
      </c>
      <c r="F35" s="16" t="s">
        <v>43</v>
      </c>
      <c r="G35" s="38" t="s">
        <v>43</v>
      </c>
      <c r="H35" s="39" t="s">
        <v>43</v>
      </c>
      <c r="I35" s="39" t="s">
        <v>43</v>
      </c>
      <c r="J35" s="16" t="s">
        <v>43</v>
      </c>
      <c r="K35" s="16" t="s">
        <v>43</v>
      </c>
      <c r="L35" s="38" t="s">
        <v>43</v>
      </c>
      <c r="M35" s="19"/>
    </row>
    <row r="36" spans="1:13" s="41" customFormat="1" ht="18" hidden="1" x14ac:dyDescent="0.25">
      <c r="A36" s="28" t="s">
        <v>45</v>
      </c>
      <c r="B36" s="37">
        <v>165</v>
      </c>
      <c r="C36" s="16">
        <v>141</v>
      </c>
      <c r="D36" s="16">
        <v>17</v>
      </c>
      <c r="E36" s="16">
        <v>1</v>
      </c>
      <c r="F36" s="16">
        <v>1</v>
      </c>
      <c r="G36" s="38">
        <v>0</v>
      </c>
      <c r="H36" s="39">
        <v>0</v>
      </c>
      <c r="I36" s="39"/>
      <c r="J36" s="16">
        <v>5</v>
      </c>
      <c r="K36" s="38">
        <v>0</v>
      </c>
      <c r="L36" s="38">
        <v>0</v>
      </c>
      <c r="M36" s="19"/>
    </row>
    <row r="37" spans="1:13" s="41" customFormat="1" ht="18" hidden="1" x14ac:dyDescent="0.25">
      <c r="A37" s="28" t="s">
        <v>46</v>
      </c>
      <c r="B37" s="37">
        <v>165</v>
      </c>
      <c r="C37" s="16" t="s">
        <v>43</v>
      </c>
      <c r="D37" s="16" t="s">
        <v>43</v>
      </c>
      <c r="E37" s="16" t="s">
        <v>43</v>
      </c>
      <c r="F37" s="16" t="s">
        <v>43</v>
      </c>
      <c r="G37" s="38" t="s">
        <v>43</v>
      </c>
      <c r="H37" s="39" t="s">
        <v>43</v>
      </c>
      <c r="I37" s="39" t="s">
        <v>43</v>
      </c>
      <c r="J37" s="16" t="s">
        <v>43</v>
      </c>
      <c r="K37" s="16" t="s">
        <v>43</v>
      </c>
      <c r="L37" s="38" t="s">
        <v>43</v>
      </c>
      <c r="M37" s="19"/>
    </row>
    <row r="38" spans="1:13" s="41" customFormat="1" ht="18" hidden="1" x14ac:dyDescent="0.25">
      <c r="A38" s="28" t="s">
        <v>47</v>
      </c>
      <c r="B38" s="37">
        <v>164</v>
      </c>
      <c r="C38" s="16">
        <v>43</v>
      </c>
      <c r="D38" s="16">
        <v>84</v>
      </c>
      <c r="E38" s="38">
        <v>0</v>
      </c>
      <c r="F38" s="16">
        <v>10</v>
      </c>
      <c r="G38" s="16">
        <v>2</v>
      </c>
      <c r="H38" s="39">
        <v>0</v>
      </c>
      <c r="I38" s="39"/>
      <c r="J38" s="16">
        <v>16</v>
      </c>
      <c r="K38" s="16">
        <v>9</v>
      </c>
      <c r="L38" s="38">
        <v>0</v>
      </c>
      <c r="M38" s="19"/>
    </row>
    <row r="39" spans="1:13" s="41" customFormat="1" ht="18" hidden="1" x14ac:dyDescent="0.25">
      <c r="A39" s="28" t="s">
        <v>48</v>
      </c>
      <c r="B39" s="37">
        <v>162</v>
      </c>
      <c r="C39" s="16">
        <v>72</v>
      </c>
      <c r="D39" s="16">
        <v>48</v>
      </c>
      <c r="E39" s="16">
        <v>15</v>
      </c>
      <c r="F39" s="38">
        <v>0</v>
      </c>
      <c r="G39" s="38">
        <v>0</v>
      </c>
      <c r="H39" s="39">
        <v>0</v>
      </c>
      <c r="I39" s="39"/>
      <c r="J39" s="16">
        <v>18</v>
      </c>
      <c r="K39" s="16">
        <v>9</v>
      </c>
      <c r="L39" s="38">
        <v>0</v>
      </c>
      <c r="M39" s="19"/>
    </row>
    <row r="40" spans="1:13" s="41" customFormat="1" ht="18" hidden="1" x14ac:dyDescent="0.25">
      <c r="A40" s="28" t="s">
        <v>49</v>
      </c>
      <c r="B40" s="37">
        <v>161</v>
      </c>
      <c r="C40" s="16" t="s">
        <v>43</v>
      </c>
      <c r="D40" s="16" t="s">
        <v>43</v>
      </c>
      <c r="E40" s="16" t="s">
        <v>43</v>
      </c>
      <c r="F40" s="16" t="s">
        <v>43</v>
      </c>
      <c r="G40" s="38" t="s">
        <v>43</v>
      </c>
      <c r="H40" s="39" t="s">
        <v>43</v>
      </c>
      <c r="I40" s="39" t="s">
        <v>43</v>
      </c>
      <c r="J40" s="16" t="s">
        <v>43</v>
      </c>
      <c r="K40" s="16" t="s">
        <v>43</v>
      </c>
      <c r="L40" s="38" t="s">
        <v>43</v>
      </c>
      <c r="M40" s="19"/>
    </row>
    <row r="41" spans="1:13" s="41" customFormat="1" ht="18" hidden="1" x14ac:dyDescent="0.25">
      <c r="A41" s="28" t="s">
        <v>50</v>
      </c>
      <c r="B41" s="37">
        <v>160</v>
      </c>
      <c r="C41" s="16" t="s">
        <v>43</v>
      </c>
      <c r="D41" s="16" t="s">
        <v>43</v>
      </c>
      <c r="E41" s="16" t="s">
        <v>43</v>
      </c>
      <c r="F41" s="16" t="s">
        <v>43</v>
      </c>
      <c r="G41" s="38" t="s">
        <v>43</v>
      </c>
      <c r="H41" s="39" t="s">
        <v>43</v>
      </c>
      <c r="I41" s="39" t="s">
        <v>43</v>
      </c>
      <c r="J41" s="16" t="s">
        <v>43</v>
      </c>
      <c r="K41" s="16" t="s">
        <v>43</v>
      </c>
      <c r="L41" s="38" t="s">
        <v>43</v>
      </c>
      <c r="M41" s="19"/>
    </row>
    <row r="42" spans="1:13" s="41" customFormat="1" ht="18" hidden="1" x14ac:dyDescent="0.25">
      <c r="A42" s="28" t="s">
        <v>51</v>
      </c>
      <c r="B42" s="37">
        <v>159</v>
      </c>
      <c r="C42" s="16">
        <v>78</v>
      </c>
      <c r="D42" s="16">
        <v>19</v>
      </c>
      <c r="E42" s="16">
        <v>19</v>
      </c>
      <c r="F42" s="16">
        <v>7</v>
      </c>
      <c r="G42" s="16">
        <v>1</v>
      </c>
      <c r="H42" s="39">
        <v>0</v>
      </c>
      <c r="I42" s="39"/>
      <c r="J42" s="16">
        <v>18</v>
      </c>
      <c r="K42" s="16">
        <v>17</v>
      </c>
      <c r="L42" s="38">
        <v>0</v>
      </c>
      <c r="M42" s="19"/>
    </row>
    <row r="43" spans="1:13" hidden="1" x14ac:dyDescent="0.2"/>
    <row r="44" spans="1:13" ht="18" x14ac:dyDescent="0.25">
      <c r="A44" s="44"/>
      <c r="B44" s="45"/>
    </row>
    <row r="45" spans="1:13" ht="18" x14ac:dyDescent="0.25">
      <c r="B45" s="45"/>
    </row>
    <row r="46" spans="1:13" ht="18" x14ac:dyDescent="0.25">
      <c r="B46" s="45"/>
    </row>
    <row r="47" spans="1:13" ht="18" x14ac:dyDescent="0.25">
      <c r="B47" s="45"/>
    </row>
    <row r="48" spans="1:13" ht="18" x14ac:dyDescent="0.25">
      <c r="B48" s="45"/>
    </row>
    <row r="49" spans="2:2" ht="18" x14ac:dyDescent="0.25">
      <c r="B49" s="45"/>
    </row>
    <row r="50" spans="2:2" ht="18" x14ac:dyDescent="0.25">
      <c r="B50" s="45"/>
    </row>
    <row r="51" spans="2:2" ht="18" x14ac:dyDescent="0.25">
      <c r="B51" s="45"/>
    </row>
    <row r="52" spans="2:2" ht="18" x14ac:dyDescent="0.25">
      <c r="B52" s="45"/>
    </row>
    <row r="53" spans="2:2" ht="18" x14ac:dyDescent="0.25">
      <c r="B53" s="45"/>
    </row>
    <row r="54" spans="2:2" ht="18" x14ac:dyDescent="0.25">
      <c r="B54" s="45"/>
    </row>
    <row r="55" spans="2:2" ht="18" x14ac:dyDescent="0.25">
      <c r="B55" s="45"/>
    </row>
    <row r="56" spans="2:2" ht="18" x14ac:dyDescent="0.25">
      <c r="B56" s="45"/>
    </row>
    <row r="57" spans="2:2" ht="18" x14ac:dyDescent="0.25">
      <c r="B57" s="45"/>
    </row>
    <row r="58" spans="2:2" ht="18" x14ac:dyDescent="0.25">
      <c r="B58" s="45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2024-07-30T06:47:32Z</dcterms:created>
  <dcterms:modified xsi:type="dcterms:W3CDTF">2024-07-30T06:48:12Z</dcterms:modified>
</cp:coreProperties>
</file>